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491" windowWidth="11940" windowHeight="7875" activeTab="0"/>
  </bookViews>
  <sheets>
    <sheet name="plan_A4" sheetId="1" r:id="rId1"/>
  </sheets>
  <definedNames/>
  <calcPr fullCalcOnLoad="1"/>
</workbook>
</file>

<file path=xl/sharedStrings.xml><?xml version="1.0" encoding="utf-8"?>
<sst xmlns="http://schemas.openxmlformats.org/spreadsheetml/2006/main" count="158" uniqueCount="108">
  <si>
    <t>0A</t>
  </si>
  <si>
    <t>0B</t>
  </si>
  <si>
    <t>1A</t>
  </si>
  <si>
    <t>SERVICE A in</t>
  </si>
  <si>
    <t>SERVICE A out</t>
  </si>
  <si>
    <t>SERVICE B out</t>
  </si>
  <si>
    <t>SERVICE B in</t>
  </si>
  <si>
    <t>SERVICE A</t>
  </si>
  <si>
    <t>SERVICE C</t>
  </si>
  <si>
    <t>SERVICE C in</t>
  </si>
  <si>
    <t>SERVICE C out</t>
  </si>
  <si>
    <t>CO</t>
  </si>
  <si>
    <t>PS</t>
  </si>
  <si>
    <t>Timp</t>
  </si>
  <si>
    <t>SERVICE D</t>
  </si>
  <si>
    <t>SERVICE D out</t>
  </si>
  <si>
    <t>1B</t>
  </si>
  <si>
    <t xml:space="preserve"> </t>
  </si>
  <si>
    <t>KM</t>
  </si>
  <si>
    <t>Locaţie</t>
  </si>
  <si>
    <t>Etapă</t>
  </si>
  <si>
    <t>Total</t>
  </si>
  <si>
    <t>Prima</t>
  </si>
  <si>
    <t xml:space="preserve">Total raliu </t>
  </si>
  <si>
    <t xml:space="preserve">Total ziua a I-a </t>
  </si>
  <si>
    <t>SERVICE B max.45 min.</t>
  </si>
  <si>
    <t>1C</t>
  </si>
  <si>
    <t>1D</t>
  </si>
  <si>
    <t>1E</t>
  </si>
  <si>
    <t>Regrupare A in</t>
  </si>
  <si>
    <t>etapă</t>
  </si>
  <si>
    <t>maşină</t>
  </si>
  <si>
    <t>ZA 3</t>
  </si>
  <si>
    <t>Alimentare (distanţă de parcurs)</t>
  </si>
  <si>
    <t>ZA 1</t>
  </si>
  <si>
    <t>ZA 2</t>
  </si>
  <si>
    <t>ZA 4</t>
  </si>
  <si>
    <t>ZA 5</t>
  </si>
  <si>
    <t>Viteză</t>
  </si>
  <si>
    <t>km/h</t>
  </si>
  <si>
    <t>Secţiunea  3</t>
  </si>
  <si>
    <t>Secţiunea  2</t>
  </si>
  <si>
    <t>Secţiunea  1</t>
  </si>
  <si>
    <t>Timişoara Start Raliu</t>
  </si>
  <si>
    <t>Timişoara</t>
  </si>
  <si>
    <t xml:space="preserve">                  Plan Orar Vineri 27 Aprilie 2012</t>
  </si>
  <si>
    <t>Lugoj Start sâmbătă 28.04.2012</t>
  </si>
  <si>
    <t>Crivina</t>
  </si>
  <si>
    <t>Fîrdea</t>
  </si>
  <si>
    <t>FÎRDEA LAC 1</t>
  </si>
  <si>
    <t xml:space="preserve">Lugoj  </t>
  </si>
  <si>
    <t>FÎRDEA LAC 2</t>
  </si>
  <si>
    <t>Total vineri 27.04.2012</t>
  </si>
  <si>
    <t>Total sâmbătă 28.04.2012</t>
  </si>
  <si>
    <t xml:space="preserve">                Plan Orar Sâmbătă 28 Aprilie 2012</t>
  </si>
  <si>
    <t>Regrupare A max.15 min.</t>
  </si>
  <si>
    <t>Regrupare B max.15 min.</t>
  </si>
  <si>
    <t>Regrupare B in</t>
  </si>
  <si>
    <t>MÂTNICU MIC 1</t>
  </si>
  <si>
    <t>MÂTNICU MIC 2</t>
  </si>
  <si>
    <t>NĂDRAG 1</t>
  </si>
  <si>
    <t>NĂDRAG 2</t>
  </si>
  <si>
    <t>NĂDRAG 3</t>
  </si>
  <si>
    <t>MÂTNICU MIC 3</t>
  </si>
  <si>
    <t>FÎRDEA LAC 3</t>
  </si>
  <si>
    <t>Regrupare C in</t>
  </si>
  <si>
    <t>Regrupare C max.15 min.</t>
  </si>
  <si>
    <t>SERVICE F</t>
  </si>
  <si>
    <t>SERVICE G out</t>
  </si>
  <si>
    <t>Secţiunea  5</t>
  </si>
  <si>
    <t>SERVICE G in</t>
  </si>
  <si>
    <t>SERVICE G max.10 min.</t>
  </si>
  <si>
    <t>Secţiunea  4</t>
  </si>
  <si>
    <t>Hăuzeşti</t>
  </si>
  <si>
    <t>HĂUZEŞTI</t>
  </si>
  <si>
    <t>ZA 6</t>
  </si>
  <si>
    <t>Surducu Mic</t>
  </si>
  <si>
    <t>SURDUCU MIC</t>
  </si>
  <si>
    <t>Timişoara Sosire Raliu</t>
  </si>
  <si>
    <t>ZA 7</t>
  </si>
  <si>
    <t>SERVICE F out</t>
  </si>
  <si>
    <t>SERVICE E</t>
  </si>
  <si>
    <t>SERVICE E out</t>
  </si>
  <si>
    <t>Regrupare A out</t>
  </si>
  <si>
    <t xml:space="preserve"> SERVICE D in</t>
  </si>
  <si>
    <t>SERVICE E in</t>
  </si>
  <si>
    <t>Regrupare B out</t>
  </si>
  <si>
    <t>Lugoj</t>
  </si>
  <si>
    <t>SERVICE F in</t>
  </si>
  <si>
    <t>Regrupare C out</t>
  </si>
  <si>
    <t xml:space="preserve">         </t>
  </si>
  <si>
    <t xml:space="preserve">  </t>
  </si>
  <si>
    <t>SS TIMIŞOARA RALLY SHOW</t>
  </si>
  <si>
    <t>4A</t>
  </si>
  <si>
    <t>4B</t>
  </si>
  <si>
    <t>4C</t>
  </si>
  <si>
    <t>4D</t>
  </si>
  <si>
    <t>7A</t>
  </si>
  <si>
    <t>7B</t>
  </si>
  <si>
    <t>7C</t>
  </si>
  <si>
    <t>7D</t>
  </si>
  <si>
    <t>10A</t>
  </si>
  <si>
    <t>10B</t>
  </si>
  <si>
    <t>10C</t>
  </si>
  <si>
    <t>10D</t>
  </si>
  <si>
    <t>12A</t>
  </si>
  <si>
    <t>12B</t>
  </si>
  <si>
    <t>12C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</si>
</sst>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"/>
    <numFmt numFmtId="183" formatCode="dd/mm/yy"/>
    <numFmt numFmtId="184" formatCode="\(0.00\)"/>
    <numFmt numFmtId="185" formatCode="mm"/>
    <numFmt numFmtId="186" formatCode="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0.00_);\(0.00\)"/>
  </numFmts>
  <fonts count="1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0" fillId="0" borderId="0" xfId="0" applyNumberFormat="1" applyFont="1" applyAlignment="1">
      <alignment/>
    </xf>
    <xf numFmtId="194" fontId="0" fillId="2" borderId="2" xfId="0" applyNumberFormat="1" applyFont="1" applyFill="1" applyBorder="1" applyAlignment="1">
      <alignment horizontal="center"/>
    </xf>
    <xf numFmtId="20" fontId="0" fillId="2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194" fontId="0" fillId="0" borderId="2" xfId="0" applyNumberFormat="1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20" fontId="2" fillId="3" borderId="2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20" fontId="2" fillId="0" borderId="9" xfId="0" applyNumberFormat="1" applyFont="1" applyFill="1" applyBorder="1" applyAlignment="1">
      <alignment horizontal="center"/>
    </xf>
    <xf numFmtId="20" fontId="2" fillId="0" borderId="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2" fontId="1" fillId="3" borderId="2" xfId="0" applyNumberFormat="1" applyFont="1" applyFill="1" applyBorder="1" applyAlignment="1">
      <alignment horizontal="center"/>
    </xf>
    <xf numFmtId="184" fontId="2" fillId="3" borderId="2" xfId="0" applyNumberFormat="1" applyFont="1" applyFill="1" applyBorder="1" applyAlignment="1">
      <alignment horizontal="center"/>
    </xf>
    <xf numFmtId="20" fontId="0" fillId="3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194" fontId="0" fillId="4" borderId="2" xfId="0" applyNumberFormat="1" applyFont="1" applyFill="1" applyBorder="1" applyAlignment="1">
      <alignment horizontal="center"/>
    </xf>
    <xf numFmtId="20" fontId="0" fillId="4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20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2" fontId="14" fillId="0" borderId="2" xfId="0" applyNumberFormat="1" applyFont="1" applyFill="1" applyBorder="1" applyAlignment="1">
      <alignment horizontal="center"/>
    </xf>
    <xf numFmtId="20" fontId="14" fillId="0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194" fontId="0" fillId="3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center"/>
    </xf>
    <xf numFmtId="10" fontId="2" fillId="5" borderId="2" xfId="0" applyNumberFormat="1" applyFont="1" applyFill="1" applyBorder="1" applyAlignment="1">
      <alignment horizontal="center"/>
    </xf>
    <xf numFmtId="20" fontId="2" fillId="5" borderId="2" xfId="0" applyNumberFormat="1" applyFont="1" applyFill="1" applyBorder="1" applyAlignment="1">
      <alignment horizontal="center"/>
    </xf>
    <xf numFmtId="20" fontId="0" fillId="3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194" fontId="14" fillId="0" borderId="2" xfId="0" applyNumberFormat="1" applyFont="1" applyFill="1" applyBorder="1" applyAlignment="1">
      <alignment horizontal="center"/>
    </xf>
    <xf numFmtId="2" fontId="14" fillId="0" borderId="2" xfId="0" applyNumberFormat="1" applyFont="1" applyBorder="1" applyAlignment="1">
      <alignment/>
    </xf>
    <xf numFmtId="2" fontId="14" fillId="0" borderId="4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5" fillId="0" borderId="0" xfId="0" applyFont="1" applyAlignment="1">
      <alignment/>
    </xf>
    <xf numFmtId="2" fontId="14" fillId="0" borderId="3" xfId="0" applyNumberFormat="1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0" xfId="0" applyAlignment="1">
      <alignment horizontal="center" vertical="center" textRotation="90"/>
    </xf>
    <xf numFmtId="2" fontId="0" fillId="0" borderId="2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3" fillId="6" borderId="5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0" fontId="2" fillId="7" borderId="4" xfId="0" applyFont="1" applyFill="1" applyBorder="1" applyAlignment="1">
      <alignment horizontal="center" vertical="center" textRotation="90"/>
    </xf>
    <xf numFmtId="0" fontId="2" fillId="7" borderId="12" xfId="0" applyFont="1" applyFill="1" applyBorder="1" applyAlignment="1">
      <alignment horizontal="center" vertical="center" textRotation="90"/>
    </xf>
    <xf numFmtId="0" fontId="2" fillId="7" borderId="9" xfId="0" applyFont="1" applyFill="1" applyBorder="1" applyAlignment="1">
      <alignment horizontal="center" vertical="center" textRotation="90"/>
    </xf>
    <xf numFmtId="0" fontId="2" fillId="7" borderId="13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0</xdr:rowOff>
    </xdr:from>
    <xdr:to>
      <xdr:col>7</xdr:col>
      <xdr:colOff>571500</xdr:colOff>
      <xdr:row>8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285750" y="1352550"/>
          <a:ext cx="5286375" cy="0"/>
          <a:chOff x="33" y="1"/>
          <a:chExt cx="537" cy="50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"/>
            <a:ext cx="5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8" y="2"/>
            <a:ext cx="96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" y="18"/>
            <a:ext cx="70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8</xdr:row>
      <xdr:rowOff>0</xdr:rowOff>
    </xdr:from>
    <xdr:to>
      <xdr:col>8</xdr:col>
      <xdr:colOff>0</xdr:colOff>
      <xdr:row>8</xdr:row>
      <xdr:rowOff>0</xdr:rowOff>
    </xdr:to>
    <xdr:grpSp>
      <xdr:nvGrpSpPr>
        <xdr:cNvPr id="5" name="Group 13"/>
        <xdr:cNvGrpSpPr>
          <a:grpSpLocks/>
        </xdr:cNvGrpSpPr>
      </xdr:nvGrpSpPr>
      <xdr:grpSpPr>
        <a:xfrm>
          <a:off x="285750" y="1352550"/>
          <a:ext cx="5286375" cy="0"/>
          <a:chOff x="33" y="1"/>
          <a:chExt cx="537" cy="50"/>
        </a:xfrm>
        <a:solidFill>
          <a:srgbClr val="FFFFFF"/>
        </a:solidFill>
      </xdr:grpSpPr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"/>
            <a:ext cx="5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8" y="2"/>
            <a:ext cx="96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" y="18"/>
            <a:ext cx="70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95250</xdr:colOff>
      <xdr:row>1</xdr:row>
      <xdr:rowOff>152400</xdr:rowOff>
    </xdr:from>
    <xdr:to>
      <xdr:col>2</xdr:col>
      <xdr:colOff>180975</xdr:colOff>
      <xdr:row>4</xdr:row>
      <xdr:rowOff>123825</xdr:rowOff>
    </xdr:to>
    <xdr:pic>
      <xdr:nvPicPr>
        <xdr:cNvPr id="9" name="Picture 1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143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</xdr:row>
      <xdr:rowOff>152400</xdr:rowOff>
    </xdr:from>
    <xdr:to>
      <xdr:col>2</xdr:col>
      <xdr:colOff>180975</xdr:colOff>
      <xdr:row>26</xdr:row>
      <xdr:rowOff>123825</xdr:rowOff>
    </xdr:to>
    <xdr:pic>
      <xdr:nvPicPr>
        <xdr:cNvPr id="10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46958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25</xdr:row>
      <xdr:rowOff>28575</xdr:rowOff>
    </xdr:from>
    <xdr:to>
      <xdr:col>9</xdr:col>
      <xdr:colOff>104775</xdr:colOff>
      <xdr:row>26</xdr:row>
      <xdr:rowOff>142875</xdr:rowOff>
    </xdr:to>
    <xdr:pic>
      <xdr:nvPicPr>
        <xdr:cNvPr id="11" name="Picture 1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48958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3</xdr:row>
      <xdr:rowOff>9525</xdr:rowOff>
    </xdr:from>
    <xdr:to>
      <xdr:col>9</xdr:col>
      <xdr:colOff>114300</xdr:colOff>
      <xdr:row>4</xdr:row>
      <xdr:rowOff>123825</xdr:rowOff>
    </xdr:to>
    <xdr:pic>
      <xdr:nvPicPr>
        <xdr:cNvPr id="12" name="Picture 1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953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9"/>
  <sheetViews>
    <sheetView tabSelected="1" zoomScaleSheetLayoutView="100" workbookViewId="0" topLeftCell="A13">
      <selection activeCell="L79" sqref="L79"/>
    </sheetView>
  </sheetViews>
  <sheetFormatPr defaultColWidth="9.140625" defaultRowHeight="12.75"/>
  <cols>
    <col min="1" max="2" width="4.28125" style="0" customWidth="1"/>
    <col min="3" max="3" width="30.57421875" style="0" customWidth="1"/>
    <col min="4" max="4" width="9.28125" style="0" customWidth="1"/>
    <col min="5" max="5" width="9.140625" style="6" customWidth="1"/>
    <col min="6" max="6" width="8.421875" style="6" customWidth="1"/>
    <col min="7" max="7" width="9.00390625" style="5" customWidth="1"/>
    <col min="8" max="8" width="8.57421875" style="4" customWidth="1"/>
    <col min="9" max="9" width="7.421875" style="17" customWidth="1"/>
    <col min="10" max="10" width="2.421875" style="1" customWidth="1"/>
    <col min="11" max="11" width="6.00390625" style="1" customWidth="1"/>
    <col min="12" max="12" width="2.421875" style="0" customWidth="1"/>
    <col min="13" max="13" width="5.28125" style="3" customWidth="1"/>
    <col min="14" max="14" width="2.421875" style="0" customWidth="1"/>
  </cols>
  <sheetData>
    <row r="2" ht="12.75"/>
    <row r="3" ht="12.75"/>
    <row r="4" spans="1:13" s="8" customFormat="1" ht="12.75">
      <c r="A4"/>
      <c r="B4"/>
      <c r="D4"/>
      <c r="E4" s="6"/>
      <c r="F4" s="6"/>
      <c r="G4" s="5"/>
      <c r="H4" s="4"/>
      <c r="I4" s="18"/>
      <c r="J4" s="10"/>
      <c r="K4" s="10"/>
      <c r="M4" s="11"/>
    </row>
    <row r="5" spans="1:13" s="16" customFormat="1" ht="12.75">
      <c r="A5" s="14"/>
      <c r="B5" s="14"/>
      <c r="C5" s="14"/>
      <c r="D5" s="14"/>
      <c r="E5" s="14"/>
      <c r="F5" s="14"/>
      <c r="G5" s="14"/>
      <c r="H5" s="14"/>
      <c r="I5" s="18"/>
      <c r="J5" s="15"/>
      <c r="K5" s="15"/>
      <c r="M5" s="11"/>
    </row>
    <row r="6" spans="1:13" s="2" customFormat="1" ht="17.25" customHeight="1">
      <c r="A6" s="13"/>
      <c r="C6" s="47" t="s">
        <v>45</v>
      </c>
      <c r="D6" s="46"/>
      <c r="E6" s="21"/>
      <c r="F6" s="21"/>
      <c r="G6" s="21"/>
      <c r="I6" s="22"/>
      <c r="J6" s="90"/>
      <c r="K6" s="1"/>
      <c r="M6" s="3"/>
    </row>
    <row r="7" spans="1:12" ht="12.75">
      <c r="A7" s="61"/>
      <c r="B7" s="61"/>
      <c r="C7" s="61" t="s">
        <v>17</v>
      </c>
      <c r="D7" s="61"/>
      <c r="E7" s="62" t="s">
        <v>18</v>
      </c>
      <c r="F7" s="63" t="s">
        <v>17</v>
      </c>
      <c r="G7" s="64" t="s">
        <v>13</v>
      </c>
      <c r="H7" s="65" t="s">
        <v>22</v>
      </c>
      <c r="I7" s="64" t="s">
        <v>38</v>
      </c>
      <c r="J7" s="91"/>
      <c r="L7" s="1"/>
    </row>
    <row r="8" spans="1:13" ht="12.75">
      <c r="A8" s="24" t="s">
        <v>11</v>
      </c>
      <c r="B8" s="24" t="s">
        <v>12</v>
      </c>
      <c r="C8" s="24" t="s">
        <v>19</v>
      </c>
      <c r="D8" s="26" t="s">
        <v>12</v>
      </c>
      <c r="E8" s="27" t="s">
        <v>20</v>
      </c>
      <c r="F8" s="27" t="s">
        <v>21</v>
      </c>
      <c r="G8" s="28" t="s">
        <v>30</v>
      </c>
      <c r="H8" s="66" t="s">
        <v>31</v>
      </c>
      <c r="I8" s="66" t="s">
        <v>39</v>
      </c>
      <c r="J8" s="92"/>
      <c r="L8" s="1"/>
      <c r="M8" s="12"/>
    </row>
    <row r="9" spans="1:13" ht="72.75">
      <c r="A9" s="23">
        <v>0</v>
      </c>
      <c r="B9" s="24"/>
      <c r="C9" s="25" t="s">
        <v>43</v>
      </c>
      <c r="D9" s="26"/>
      <c r="E9" s="27"/>
      <c r="F9" s="27"/>
      <c r="G9" s="28"/>
      <c r="H9" s="29">
        <v>0.6465277777777778</v>
      </c>
      <c r="I9" s="105"/>
      <c r="J9" s="115" t="s">
        <v>42</v>
      </c>
      <c r="L9" s="1"/>
      <c r="M9" s="12"/>
    </row>
    <row r="10" spans="1:12" ht="12.75">
      <c r="A10" s="30" t="s">
        <v>0</v>
      </c>
      <c r="B10" s="30"/>
      <c r="C10" s="31" t="s">
        <v>3</v>
      </c>
      <c r="D10" s="32"/>
      <c r="E10" s="33">
        <v>0.04</v>
      </c>
      <c r="F10" s="33">
        <v>0.04</v>
      </c>
      <c r="G10" s="34">
        <v>0.001388888888888889</v>
      </c>
      <c r="H10" s="35">
        <f>H9+G10</f>
        <v>0.6479166666666667</v>
      </c>
      <c r="I10" s="33">
        <v>10</v>
      </c>
      <c r="J10" s="116"/>
      <c r="L10" s="1"/>
    </row>
    <row r="11" spans="1:12" ht="12.75">
      <c r="A11" s="36"/>
      <c r="B11" s="36"/>
      <c r="C11" s="67" t="s">
        <v>7</v>
      </c>
      <c r="D11" s="68"/>
      <c r="E11" s="69"/>
      <c r="F11" s="69"/>
      <c r="G11" s="55">
        <v>0.010416666666666666</v>
      </c>
      <c r="H11" s="70"/>
      <c r="I11" s="58"/>
      <c r="J11" s="116"/>
      <c r="L11" s="1"/>
    </row>
    <row r="12" spans="1:12" ht="12.75">
      <c r="A12" s="30" t="s">
        <v>1</v>
      </c>
      <c r="B12" s="30"/>
      <c r="C12" s="31" t="s">
        <v>4</v>
      </c>
      <c r="D12" s="32"/>
      <c r="E12" s="37"/>
      <c r="F12" s="37"/>
      <c r="G12" s="34"/>
      <c r="H12" s="34">
        <f>H10+G11</f>
        <v>0.6583333333333333</v>
      </c>
      <c r="I12" s="58"/>
      <c r="J12" s="116"/>
      <c r="L12" s="1"/>
    </row>
    <row r="13" spans="1:12" ht="12.75">
      <c r="A13" s="113" t="s">
        <v>34</v>
      </c>
      <c r="B13" s="114"/>
      <c r="C13" s="71" t="s">
        <v>33</v>
      </c>
      <c r="D13" s="72">
        <f>-(SUM(D15:D15))</f>
        <v>-1.3</v>
      </c>
      <c r="E13" s="72">
        <f>-(SUM(E14:E17))</f>
        <v>-5.2</v>
      </c>
      <c r="F13" s="72">
        <f>-(SUM(F14:F17))</f>
        <v>-6.5</v>
      </c>
      <c r="G13" s="73"/>
      <c r="H13" s="73"/>
      <c r="I13" s="58"/>
      <c r="J13" s="116"/>
      <c r="L13" s="1"/>
    </row>
    <row r="14" spans="1:12" ht="12.75">
      <c r="A14" s="30">
        <v>1</v>
      </c>
      <c r="B14" s="30"/>
      <c r="C14" s="31" t="s">
        <v>44</v>
      </c>
      <c r="D14" s="32"/>
      <c r="E14" s="33">
        <v>2.6</v>
      </c>
      <c r="F14" s="33">
        <v>2.6</v>
      </c>
      <c r="G14" s="34">
        <v>0.005555555555555556</v>
      </c>
      <c r="H14" s="34">
        <f>(H12+G14)</f>
        <v>0.6638888888888889</v>
      </c>
      <c r="I14" s="33">
        <v>19.5</v>
      </c>
      <c r="J14" s="116"/>
      <c r="K14" s="7"/>
      <c r="L14" s="7"/>
    </row>
    <row r="15" spans="1:12" ht="12.75">
      <c r="A15" s="38" t="s">
        <v>17</v>
      </c>
      <c r="B15" s="76">
        <v>1</v>
      </c>
      <c r="C15" s="77" t="s">
        <v>92</v>
      </c>
      <c r="D15" s="78">
        <v>1.3</v>
      </c>
      <c r="E15" s="106"/>
      <c r="F15" s="106"/>
      <c r="G15" s="79">
        <v>0.0020833333333333333</v>
      </c>
      <c r="H15" s="79">
        <f>(H14+G15)</f>
        <v>0.6659722222222222</v>
      </c>
      <c r="I15" s="58"/>
      <c r="J15" s="116"/>
      <c r="K15" s="7"/>
      <c r="L15" s="7"/>
    </row>
    <row r="16" spans="1:12" ht="12.75">
      <c r="A16" s="30"/>
      <c r="B16" s="30"/>
      <c r="C16" s="39" t="s">
        <v>44</v>
      </c>
      <c r="D16" s="40"/>
      <c r="E16" s="40"/>
      <c r="F16" s="40"/>
      <c r="G16" s="34"/>
      <c r="H16" s="34"/>
      <c r="I16" s="58"/>
      <c r="J16" s="116"/>
      <c r="L16" s="1"/>
    </row>
    <row r="17" spans="1:12" ht="12.75">
      <c r="A17" s="30" t="s">
        <v>2</v>
      </c>
      <c r="B17" s="30"/>
      <c r="C17" s="39" t="s">
        <v>6</v>
      </c>
      <c r="D17" s="40"/>
      <c r="E17" s="40">
        <v>2.6</v>
      </c>
      <c r="F17" s="40">
        <f>D15+E17</f>
        <v>3.9000000000000004</v>
      </c>
      <c r="G17" s="34">
        <v>0.006944444444444444</v>
      </c>
      <c r="H17" s="34">
        <f>H15+G17</f>
        <v>0.6729166666666666</v>
      </c>
      <c r="I17" s="33">
        <v>23.4</v>
      </c>
      <c r="J17" s="116"/>
      <c r="L17" s="1"/>
    </row>
    <row r="18" spans="1:12" ht="12.75">
      <c r="A18" s="36"/>
      <c r="B18" s="36"/>
      <c r="C18" s="80" t="s">
        <v>25</v>
      </c>
      <c r="D18" s="81">
        <f>-(SUM(D15))</f>
        <v>-1.3</v>
      </c>
      <c r="E18" s="81">
        <f>-(SUM(E14:E17))</f>
        <v>-5.2</v>
      </c>
      <c r="F18" s="81">
        <f>-(SUM(F14:F17))</f>
        <v>-6.5</v>
      </c>
      <c r="G18" s="55">
        <v>0.03125</v>
      </c>
      <c r="H18" s="70"/>
      <c r="I18" s="58"/>
      <c r="J18" s="116"/>
      <c r="L18" s="1"/>
    </row>
    <row r="19" spans="1:12" ht="12.75">
      <c r="A19" s="30" t="s">
        <v>16</v>
      </c>
      <c r="B19" s="30"/>
      <c r="C19" s="39" t="s">
        <v>5</v>
      </c>
      <c r="D19" s="40"/>
      <c r="E19" s="40"/>
      <c r="F19" s="40"/>
      <c r="G19" s="34"/>
      <c r="H19" s="34">
        <f>H17+G18</f>
        <v>0.7041666666666666</v>
      </c>
      <c r="I19" s="58"/>
      <c r="J19" s="116"/>
      <c r="L19" s="1"/>
    </row>
    <row r="20" spans="1:12" ht="12.75">
      <c r="A20" s="113" t="s">
        <v>35</v>
      </c>
      <c r="B20" s="114"/>
      <c r="C20" s="71" t="s">
        <v>33</v>
      </c>
      <c r="D20" s="72"/>
      <c r="E20" s="72">
        <f>-(61.9)</f>
        <v>-61.9</v>
      </c>
      <c r="F20" s="72">
        <f>-(61.9)</f>
        <v>-61.9</v>
      </c>
      <c r="G20" s="73"/>
      <c r="H20" s="73"/>
      <c r="I20" s="58"/>
      <c r="J20" s="117"/>
      <c r="L20" s="1"/>
    </row>
    <row r="21" spans="1:12" ht="12.75">
      <c r="A21" s="36"/>
      <c r="B21" s="41"/>
      <c r="C21" s="82" t="s">
        <v>24</v>
      </c>
      <c r="D21" s="83">
        <f>(D15)</f>
        <v>1.3</v>
      </c>
      <c r="E21" s="83">
        <f>E10+E14+E17</f>
        <v>5.24</v>
      </c>
      <c r="F21" s="83">
        <f>(D21+E21)</f>
        <v>6.54</v>
      </c>
      <c r="G21" s="84">
        <f>(D21*100)/(F21*100)</f>
        <v>0.19877675840978593</v>
      </c>
      <c r="H21" s="85">
        <f>H19-H9</f>
        <v>0.057638888888888795</v>
      </c>
      <c r="I21" s="59"/>
      <c r="J21" s="93"/>
      <c r="L21" s="1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19"/>
      <c r="L22" s="1"/>
    </row>
    <row r="23" spans="1:12" ht="12.75">
      <c r="A23" s="20"/>
      <c r="B23" s="20"/>
      <c r="C23" s="20"/>
      <c r="D23" s="20"/>
      <c r="E23" s="20"/>
      <c r="F23" s="20"/>
      <c r="G23" s="20"/>
      <c r="H23" s="20"/>
      <c r="I23" s="19"/>
      <c r="L23" s="1"/>
    </row>
    <row r="24" ht="12.75">
      <c r="I24" s="19"/>
    </row>
    <row r="25" ht="12.75">
      <c r="I25" s="19"/>
    </row>
    <row r="26" spans="3:9" ht="12.75">
      <c r="C26" s="8"/>
      <c r="I26" s="19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9"/>
    </row>
    <row r="28" spans="1:10" ht="17.25" customHeight="1">
      <c r="A28" s="20"/>
      <c r="C28" s="47" t="s">
        <v>54</v>
      </c>
      <c r="D28" s="46"/>
      <c r="E28" s="21"/>
      <c r="F28" s="21"/>
      <c r="G28" s="20"/>
      <c r="H28" s="20"/>
      <c r="I28" s="19"/>
      <c r="J28" s="94"/>
    </row>
    <row r="29" spans="1:10" ht="12.75">
      <c r="A29" s="61"/>
      <c r="B29" s="61"/>
      <c r="C29" s="61" t="s">
        <v>17</v>
      </c>
      <c r="D29" s="61"/>
      <c r="E29" s="62" t="s">
        <v>18</v>
      </c>
      <c r="F29" s="63" t="s">
        <v>17</v>
      </c>
      <c r="G29" s="64" t="s">
        <v>13</v>
      </c>
      <c r="H29" s="65" t="s">
        <v>22</v>
      </c>
      <c r="I29" s="64" t="s">
        <v>38</v>
      </c>
      <c r="J29" s="91"/>
    </row>
    <row r="30" spans="1:10" ht="12.75">
      <c r="A30" s="24" t="s">
        <v>11</v>
      </c>
      <c r="B30" s="24" t="s">
        <v>12</v>
      </c>
      <c r="C30" s="24" t="s">
        <v>19</v>
      </c>
      <c r="D30" s="26" t="s">
        <v>12</v>
      </c>
      <c r="E30" s="27" t="s">
        <v>20</v>
      </c>
      <c r="F30" s="27" t="s">
        <v>21</v>
      </c>
      <c r="G30" s="28" t="s">
        <v>30</v>
      </c>
      <c r="H30" s="66" t="s">
        <v>31</v>
      </c>
      <c r="I30" s="66" t="s">
        <v>39</v>
      </c>
      <c r="J30" s="95"/>
    </row>
    <row r="31" spans="1:13" ht="12.75" customHeight="1">
      <c r="A31" s="23" t="s">
        <v>26</v>
      </c>
      <c r="B31" s="24"/>
      <c r="C31" s="25" t="s">
        <v>46</v>
      </c>
      <c r="D31" s="26"/>
      <c r="E31" s="27"/>
      <c r="F31" s="27"/>
      <c r="G31" s="28"/>
      <c r="H31" s="42">
        <v>0.3340277777777778</v>
      </c>
      <c r="I31" s="33"/>
      <c r="J31" s="119" t="s">
        <v>41</v>
      </c>
      <c r="L31" s="3"/>
      <c r="M31"/>
    </row>
    <row r="32" spans="1:13" ht="12.75">
      <c r="A32" s="30" t="s">
        <v>27</v>
      </c>
      <c r="B32" s="30"/>
      <c r="C32" s="31" t="s">
        <v>9</v>
      </c>
      <c r="D32" s="32"/>
      <c r="E32" s="33">
        <v>0.4</v>
      </c>
      <c r="F32" s="33">
        <v>0.4</v>
      </c>
      <c r="G32" s="34">
        <v>0.001388888888888889</v>
      </c>
      <c r="H32" s="35">
        <f>H31+G32</f>
        <v>0.3354166666666667</v>
      </c>
      <c r="I32" s="33">
        <v>12</v>
      </c>
      <c r="J32" s="118"/>
      <c r="L32" s="3"/>
      <c r="M32"/>
    </row>
    <row r="33" spans="1:13" ht="12.75">
      <c r="A33" s="36"/>
      <c r="B33" s="36"/>
      <c r="C33" s="67" t="s">
        <v>8</v>
      </c>
      <c r="D33" s="68"/>
      <c r="E33" s="69"/>
      <c r="F33" s="69"/>
      <c r="G33" s="55">
        <v>0.010416666666666666</v>
      </c>
      <c r="H33" s="70"/>
      <c r="I33" s="58"/>
      <c r="J33" s="118"/>
      <c r="L33" s="3"/>
      <c r="M33"/>
    </row>
    <row r="34" spans="1:13" ht="12.75">
      <c r="A34" s="30" t="s">
        <v>28</v>
      </c>
      <c r="B34" s="30"/>
      <c r="C34" s="31" t="s">
        <v>10</v>
      </c>
      <c r="D34" s="32"/>
      <c r="E34" s="37"/>
      <c r="F34" s="37"/>
      <c r="G34" s="34"/>
      <c r="H34" s="34">
        <f>H32+G33</f>
        <v>0.3458333333333334</v>
      </c>
      <c r="I34" s="58"/>
      <c r="J34" s="118"/>
      <c r="L34" s="3"/>
      <c r="M34"/>
    </row>
    <row r="35" spans="1:13" ht="12.75">
      <c r="A35" s="113" t="s">
        <v>32</v>
      </c>
      <c r="B35" s="114"/>
      <c r="C35" s="71" t="s">
        <v>33</v>
      </c>
      <c r="D35" s="72">
        <f>-(D37+D39+D41)</f>
        <v>-29.1</v>
      </c>
      <c r="E35" s="72">
        <f>-(E36+E38+E40+E43+E47)</f>
        <v>-56.5</v>
      </c>
      <c r="F35" s="72">
        <f>-(F36+F38+F40+F43+F47)</f>
        <v>-85.60000000000001</v>
      </c>
      <c r="G35" s="73"/>
      <c r="H35" s="73"/>
      <c r="I35" s="59"/>
      <c r="J35" s="118"/>
      <c r="L35" s="3"/>
      <c r="M35"/>
    </row>
    <row r="36" spans="1:13" ht="12.75">
      <c r="A36" s="30">
        <v>2</v>
      </c>
      <c r="B36" s="30"/>
      <c r="C36" s="31" t="s">
        <v>47</v>
      </c>
      <c r="D36" s="32"/>
      <c r="E36" s="33">
        <v>25.5</v>
      </c>
      <c r="F36" s="33">
        <v>25.5</v>
      </c>
      <c r="G36" s="34">
        <v>0.02361111111111111</v>
      </c>
      <c r="H36" s="34">
        <f>(H34+G36)</f>
        <v>0.36944444444444446</v>
      </c>
      <c r="I36" s="33">
        <v>45</v>
      </c>
      <c r="J36" s="118"/>
      <c r="L36" s="3"/>
      <c r="M36"/>
    </row>
    <row r="37" spans="1:13" ht="12.75">
      <c r="A37" s="30"/>
      <c r="B37" s="76">
        <v>2</v>
      </c>
      <c r="C37" s="77" t="s">
        <v>60</v>
      </c>
      <c r="D37" s="78">
        <v>14.1</v>
      </c>
      <c r="E37" s="78"/>
      <c r="F37" s="78"/>
      <c r="G37" s="79">
        <v>0.0020833333333333333</v>
      </c>
      <c r="H37" s="79">
        <f>H36+G37</f>
        <v>0.3715277777777778</v>
      </c>
      <c r="I37" s="58"/>
      <c r="J37" s="118"/>
      <c r="L37" s="3"/>
      <c r="M37"/>
    </row>
    <row r="38" spans="1:13" ht="12.75">
      <c r="A38" s="30">
        <v>3</v>
      </c>
      <c r="B38" s="26"/>
      <c r="C38" s="50" t="s">
        <v>48</v>
      </c>
      <c r="D38" s="51"/>
      <c r="E38" s="99">
        <v>5</v>
      </c>
      <c r="F38" s="40">
        <f>D37+E38</f>
        <v>19.1</v>
      </c>
      <c r="G38" s="34">
        <v>0.015277777777777777</v>
      </c>
      <c r="H38" s="52">
        <f>H37+G38</f>
        <v>0.38680555555555557</v>
      </c>
      <c r="I38" s="33">
        <v>52.09</v>
      </c>
      <c r="J38" s="118"/>
      <c r="L38" s="3"/>
      <c r="M38"/>
    </row>
    <row r="39" spans="1:13" ht="12.75">
      <c r="A39" s="30"/>
      <c r="B39" s="76">
        <v>3</v>
      </c>
      <c r="C39" s="77" t="s">
        <v>58</v>
      </c>
      <c r="D39" s="96">
        <v>9.6</v>
      </c>
      <c r="E39" s="97"/>
      <c r="F39" s="97"/>
      <c r="G39" s="79">
        <v>0.0020833333333333333</v>
      </c>
      <c r="H39" s="79">
        <f>H38+G39</f>
        <v>0.3888888888888889</v>
      </c>
      <c r="I39" s="98"/>
      <c r="J39" s="118"/>
      <c r="L39" s="3"/>
      <c r="M39"/>
    </row>
    <row r="40" spans="1:13" ht="12.75">
      <c r="A40" s="30">
        <v>4</v>
      </c>
      <c r="B40" s="26"/>
      <c r="C40" s="50" t="s">
        <v>48</v>
      </c>
      <c r="D40" s="51"/>
      <c r="E40" s="99">
        <v>1</v>
      </c>
      <c r="F40" s="40">
        <f>D39+E40</f>
        <v>10.6</v>
      </c>
      <c r="G40" s="34">
        <v>0.008333333333333333</v>
      </c>
      <c r="H40" s="52">
        <f>H39+G40</f>
        <v>0.39722222222222225</v>
      </c>
      <c r="I40" s="33">
        <v>52.98</v>
      </c>
      <c r="J40" s="118"/>
      <c r="L40" s="3"/>
      <c r="M40"/>
    </row>
    <row r="41" spans="1:13" ht="12.75">
      <c r="A41" s="30"/>
      <c r="B41" s="76">
        <v>4</v>
      </c>
      <c r="C41" s="77" t="s">
        <v>49</v>
      </c>
      <c r="D41" s="96">
        <v>5.4</v>
      </c>
      <c r="E41" s="97"/>
      <c r="F41" s="97"/>
      <c r="G41" s="79">
        <v>0.0020833333333333333</v>
      </c>
      <c r="H41" s="79">
        <f>H40+G41</f>
        <v>0.3993055555555556</v>
      </c>
      <c r="I41" s="101"/>
      <c r="J41" s="118"/>
      <c r="M41"/>
    </row>
    <row r="42" spans="1:13" ht="12.75">
      <c r="A42" s="30"/>
      <c r="B42" s="26"/>
      <c r="C42" s="50" t="s">
        <v>50</v>
      </c>
      <c r="D42" s="51"/>
      <c r="E42" s="53"/>
      <c r="F42" s="53"/>
      <c r="G42" s="54"/>
      <c r="H42" s="102"/>
      <c r="I42" s="60"/>
      <c r="J42" s="118"/>
      <c r="M42"/>
    </row>
    <row r="43" spans="1:13" ht="12.75">
      <c r="A43" s="30" t="s">
        <v>93</v>
      </c>
      <c r="B43" s="26"/>
      <c r="C43" s="50" t="s">
        <v>29</v>
      </c>
      <c r="D43" s="51"/>
      <c r="E43" s="104">
        <v>24.6</v>
      </c>
      <c r="F43" s="51">
        <f>E43+D41</f>
        <v>30</v>
      </c>
      <c r="G43" s="34">
        <v>0.02638888888888889</v>
      </c>
      <c r="H43" s="102">
        <f>H41+G43</f>
        <v>0.4256944444444445</v>
      </c>
      <c r="I43" s="59">
        <v>47.37</v>
      </c>
      <c r="J43" s="120"/>
      <c r="M43"/>
    </row>
    <row r="44" spans="1:13" ht="12.75">
      <c r="A44" s="30"/>
      <c r="B44" s="26"/>
      <c r="C44" s="74" t="s">
        <v>55</v>
      </c>
      <c r="D44" s="36"/>
      <c r="E44" s="88"/>
      <c r="F44" s="88"/>
      <c r="G44" s="75">
        <v>0.010416666666666666</v>
      </c>
      <c r="H44" s="89"/>
      <c r="I44" s="105"/>
      <c r="J44" s="93"/>
      <c r="K44" s="3"/>
      <c r="M44"/>
    </row>
    <row r="45" spans="1:13" ht="12.75" customHeight="1">
      <c r="A45" s="30" t="s">
        <v>94</v>
      </c>
      <c r="B45" s="26"/>
      <c r="C45" s="39" t="s">
        <v>83</v>
      </c>
      <c r="D45" s="51"/>
      <c r="E45" s="51" t="s">
        <v>17</v>
      </c>
      <c r="F45" s="51" t="s">
        <v>17</v>
      </c>
      <c r="G45" s="34" t="s">
        <v>17</v>
      </c>
      <c r="H45" s="107">
        <f>H43+G44</f>
        <v>0.43611111111111117</v>
      </c>
      <c r="I45" s="58" t="s">
        <v>17</v>
      </c>
      <c r="J45" s="119" t="s">
        <v>40</v>
      </c>
      <c r="K45"/>
      <c r="L45" s="3"/>
      <c r="M45"/>
    </row>
    <row r="46" spans="1:13" ht="12.75" customHeight="1">
      <c r="A46" s="30"/>
      <c r="B46" s="26"/>
      <c r="C46" s="50" t="s">
        <v>50</v>
      </c>
      <c r="D46" s="51"/>
      <c r="E46" s="51"/>
      <c r="F46" s="51"/>
      <c r="G46" s="34"/>
      <c r="H46" s="107"/>
      <c r="I46" s="58"/>
      <c r="J46" s="118"/>
      <c r="K46"/>
      <c r="L46" s="3"/>
      <c r="M46"/>
    </row>
    <row r="47" spans="1:13" ht="12.75" customHeight="1">
      <c r="A47" s="30" t="s">
        <v>95</v>
      </c>
      <c r="B47" s="26"/>
      <c r="C47" s="39" t="s">
        <v>84</v>
      </c>
      <c r="D47" s="51"/>
      <c r="E47" s="51">
        <v>0.4</v>
      </c>
      <c r="F47" s="51">
        <v>0.4</v>
      </c>
      <c r="G47" s="34">
        <v>0.001388888888888889</v>
      </c>
      <c r="H47" s="107">
        <f>H45+G47</f>
        <v>0.43750000000000006</v>
      </c>
      <c r="I47" s="33">
        <v>12</v>
      </c>
      <c r="J47" s="118"/>
      <c r="K47"/>
      <c r="L47" s="3"/>
      <c r="M47"/>
    </row>
    <row r="48" spans="1:13" ht="12.75" customHeight="1">
      <c r="A48" s="30"/>
      <c r="B48" s="26"/>
      <c r="C48" s="80" t="s">
        <v>14</v>
      </c>
      <c r="D48" s="81">
        <f>-(D37+D39+D41)</f>
        <v>-29.1</v>
      </c>
      <c r="E48" s="81">
        <f>-(E36+E38+E40+E43+E47)</f>
        <v>-56.5</v>
      </c>
      <c r="F48" s="81">
        <f>-(F36+F38+F40+F43+F47)</f>
        <v>-85.60000000000001</v>
      </c>
      <c r="G48" s="55">
        <v>0.013888888888888888</v>
      </c>
      <c r="H48" s="86"/>
      <c r="I48" s="58"/>
      <c r="J48" s="116"/>
      <c r="K48"/>
      <c r="M48"/>
    </row>
    <row r="49" spans="1:13" ht="12.75">
      <c r="A49" s="30" t="s">
        <v>96</v>
      </c>
      <c r="B49" s="26"/>
      <c r="C49" s="50" t="s">
        <v>15</v>
      </c>
      <c r="D49" s="51"/>
      <c r="E49" s="51"/>
      <c r="F49" s="51"/>
      <c r="G49" s="52"/>
      <c r="H49" s="52">
        <f>H47+G48</f>
        <v>0.45138888888888895</v>
      </c>
      <c r="I49" s="58"/>
      <c r="J49" s="116"/>
      <c r="K49"/>
      <c r="M49"/>
    </row>
    <row r="50" spans="1:13" ht="12.75">
      <c r="A50" s="111" t="s">
        <v>36</v>
      </c>
      <c r="B50" s="112"/>
      <c r="C50" s="71" t="s">
        <v>33</v>
      </c>
      <c r="D50" s="72">
        <f>-(D52+D54+D56)</f>
        <v>-29.1</v>
      </c>
      <c r="E50" s="72">
        <f>-(E51+E53+E55+E58+E62)</f>
        <v>-56.5</v>
      </c>
      <c r="F50" s="72">
        <f>-(F51+F53+F55+F58+F62)</f>
        <v>-85.60000000000001</v>
      </c>
      <c r="G50" s="73"/>
      <c r="H50" s="73"/>
      <c r="I50" s="59"/>
      <c r="J50" s="116"/>
      <c r="K50"/>
      <c r="M50"/>
    </row>
    <row r="51" spans="1:13" ht="12.75">
      <c r="A51" s="30">
        <v>5</v>
      </c>
      <c r="B51" s="30"/>
      <c r="C51" s="39" t="s">
        <v>47</v>
      </c>
      <c r="D51" s="32"/>
      <c r="E51" s="33">
        <v>25.5</v>
      </c>
      <c r="F51" s="33">
        <v>25.5</v>
      </c>
      <c r="G51" s="34">
        <v>0.02361111111111111</v>
      </c>
      <c r="H51" s="34">
        <f>(H49+G51)</f>
        <v>0.4750000000000001</v>
      </c>
      <c r="I51" s="33">
        <v>45</v>
      </c>
      <c r="J51" s="116"/>
      <c r="K51"/>
      <c r="M51"/>
    </row>
    <row r="52" spans="1:13" ht="12.75">
      <c r="A52" s="30"/>
      <c r="B52" s="76">
        <v>5</v>
      </c>
      <c r="C52" s="77" t="s">
        <v>61</v>
      </c>
      <c r="D52" s="78">
        <v>14.1</v>
      </c>
      <c r="E52" s="78"/>
      <c r="F52" s="78"/>
      <c r="G52" s="79">
        <v>0.0020833333333333333</v>
      </c>
      <c r="H52" s="79">
        <f>H51+G52</f>
        <v>0.4770833333333334</v>
      </c>
      <c r="I52" s="58"/>
      <c r="J52" s="116"/>
      <c r="K52"/>
      <c r="M52"/>
    </row>
    <row r="53" spans="1:13" ht="12.75">
      <c r="A53" s="30">
        <v>6</v>
      </c>
      <c r="B53" s="26"/>
      <c r="C53" s="50" t="s">
        <v>48</v>
      </c>
      <c r="D53" s="51"/>
      <c r="E53" s="99">
        <v>5</v>
      </c>
      <c r="F53" s="40">
        <f>D52+E53</f>
        <v>19.1</v>
      </c>
      <c r="G53" s="34">
        <v>0.015277777777777777</v>
      </c>
      <c r="H53" s="52">
        <f>H52+G53</f>
        <v>0.4923611111111112</v>
      </c>
      <c r="I53" s="33">
        <v>52.09</v>
      </c>
      <c r="J53" s="116"/>
      <c r="K53"/>
      <c r="M53"/>
    </row>
    <row r="54" spans="1:13" ht="12.75">
      <c r="A54" s="30"/>
      <c r="B54" s="76">
        <v>6</v>
      </c>
      <c r="C54" s="77" t="s">
        <v>59</v>
      </c>
      <c r="D54" s="96">
        <v>9.6</v>
      </c>
      <c r="E54" s="97"/>
      <c r="F54" s="97"/>
      <c r="G54" s="79">
        <v>0.0020833333333333333</v>
      </c>
      <c r="H54" s="79">
        <f>H53+G54</f>
        <v>0.4944444444444445</v>
      </c>
      <c r="I54" s="98"/>
      <c r="J54" s="116"/>
      <c r="K54"/>
      <c r="M54"/>
    </row>
    <row r="55" spans="1:13" ht="12.75">
      <c r="A55" s="30">
        <v>7</v>
      </c>
      <c r="B55" s="26"/>
      <c r="C55" s="50" t="s">
        <v>48</v>
      </c>
      <c r="D55" s="51"/>
      <c r="E55" s="99">
        <v>1</v>
      </c>
      <c r="F55" s="40">
        <f>D54+E55</f>
        <v>10.6</v>
      </c>
      <c r="G55" s="34">
        <v>0.008333333333333333</v>
      </c>
      <c r="H55" s="52">
        <f>H54+G55</f>
        <v>0.5027777777777779</v>
      </c>
      <c r="I55" s="33">
        <v>52.98</v>
      </c>
      <c r="J55" s="116"/>
      <c r="K55"/>
      <c r="M55"/>
    </row>
    <row r="56" spans="1:13" ht="12.75">
      <c r="A56" s="30"/>
      <c r="B56" s="76">
        <v>7</v>
      </c>
      <c r="C56" s="77" t="s">
        <v>51</v>
      </c>
      <c r="D56" s="96">
        <v>5.4</v>
      </c>
      <c r="E56" s="97"/>
      <c r="F56" s="97"/>
      <c r="G56" s="79">
        <v>0.0020833333333333333</v>
      </c>
      <c r="H56" s="79">
        <f>H55+G56</f>
        <v>0.5048611111111112</v>
      </c>
      <c r="I56" s="101"/>
      <c r="J56" s="116"/>
      <c r="K56"/>
      <c r="M56"/>
    </row>
    <row r="57" spans="1:13" ht="12.75">
      <c r="A57" s="30"/>
      <c r="B57" s="26"/>
      <c r="C57" s="50" t="s">
        <v>50</v>
      </c>
      <c r="D57" s="51"/>
      <c r="E57" s="53"/>
      <c r="F57" s="53"/>
      <c r="G57" s="54"/>
      <c r="H57" s="102"/>
      <c r="I57" s="60"/>
      <c r="J57" s="116"/>
      <c r="K57"/>
      <c r="M57"/>
    </row>
    <row r="58" spans="1:13" ht="12.75">
      <c r="A58" s="30" t="s">
        <v>97</v>
      </c>
      <c r="B58" s="30"/>
      <c r="C58" s="39" t="s">
        <v>57</v>
      </c>
      <c r="D58" s="30"/>
      <c r="E58" s="40">
        <v>24.6</v>
      </c>
      <c r="F58" s="40">
        <f>D56+E58</f>
        <v>30</v>
      </c>
      <c r="G58" s="34">
        <v>0.02638888888888889</v>
      </c>
      <c r="H58" s="34">
        <f>H56+G58</f>
        <v>0.5312500000000001</v>
      </c>
      <c r="I58" s="59">
        <v>47.37</v>
      </c>
      <c r="J58" s="117"/>
      <c r="M58" s="103"/>
    </row>
    <row r="59" spans="1:13" ht="12.75">
      <c r="A59" s="30"/>
      <c r="B59" s="26"/>
      <c r="C59" s="74" t="s">
        <v>56</v>
      </c>
      <c r="D59" s="36"/>
      <c r="E59" s="88"/>
      <c r="F59" s="88"/>
      <c r="G59" s="75">
        <v>0.010416666666666666</v>
      </c>
      <c r="H59" s="89"/>
      <c r="I59" s="105"/>
      <c r="J59" s="93"/>
      <c r="M59"/>
    </row>
    <row r="60" spans="1:13" ht="12.75">
      <c r="A60" s="30" t="s">
        <v>98</v>
      </c>
      <c r="B60" s="26"/>
      <c r="C60" s="39" t="s">
        <v>86</v>
      </c>
      <c r="D60" s="51"/>
      <c r="E60" s="51" t="s">
        <v>17</v>
      </c>
      <c r="F60" s="51" t="s">
        <v>17</v>
      </c>
      <c r="G60" s="34" t="s">
        <v>17</v>
      </c>
      <c r="H60" s="107">
        <f>H58+G59</f>
        <v>0.5416666666666667</v>
      </c>
      <c r="I60" s="58" t="s">
        <v>17</v>
      </c>
      <c r="J60" s="119" t="s">
        <v>72</v>
      </c>
      <c r="M60"/>
    </row>
    <row r="61" spans="1:13" ht="12.75">
      <c r="A61" s="30"/>
      <c r="B61" s="26"/>
      <c r="C61" s="50" t="s">
        <v>50</v>
      </c>
      <c r="D61" s="51"/>
      <c r="E61" s="51"/>
      <c r="F61" s="51"/>
      <c r="G61" s="34"/>
      <c r="H61" s="107"/>
      <c r="I61" s="58"/>
      <c r="J61" s="118"/>
      <c r="M61"/>
    </row>
    <row r="62" spans="1:13" ht="12.75">
      <c r="A62" s="30" t="s">
        <v>99</v>
      </c>
      <c r="B62" s="26"/>
      <c r="C62" s="39" t="s">
        <v>85</v>
      </c>
      <c r="D62" s="51"/>
      <c r="E62" s="51">
        <v>0.4</v>
      </c>
      <c r="F62" s="51">
        <v>0.4</v>
      </c>
      <c r="G62" s="34">
        <v>0.001388888888888889</v>
      </c>
      <c r="H62" s="107">
        <f>H60+G62</f>
        <v>0.5430555555555556</v>
      </c>
      <c r="I62" s="33">
        <v>12</v>
      </c>
      <c r="J62" s="118"/>
      <c r="M62"/>
    </row>
    <row r="63" spans="1:13" ht="12.75">
      <c r="A63" s="30"/>
      <c r="B63" s="26"/>
      <c r="C63" s="80" t="s">
        <v>81</v>
      </c>
      <c r="D63" s="81">
        <f>-(D52+D54+D56)</f>
        <v>-29.1</v>
      </c>
      <c r="E63" s="81">
        <f>-(E51+E53+E55+E58+E62)</f>
        <v>-56.5</v>
      </c>
      <c r="F63" s="81">
        <f>-(F51+F53+F55+F58+F62)</f>
        <v>-85.60000000000001</v>
      </c>
      <c r="G63" s="55">
        <v>0.013888888888888888</v>
      </c>
      <c r="H63" s="86"/>
      <c r="I63" s="58"/>
      <c r="J63" s="116"/>
      <c r="M63"/>
    </row>
    <row r="64" spans="1:13" ht="12.75">
      <c r="A64" s="30" t="s">
        <v>100</v>
      </c>
      <c r="B64" s="26"/>
      <c r="C64" s="50" t="s">
        <v>82</v>
      </c>
      <c r="D64" s="51"/>
      <c r="E64" s="51"/>
      <c r="F64" s="51"/>
      <c r="G64" s="52"/>
      <c r="H64" s="52">
        <f>H62+G63</f>
        <v>0.5569444444444445</v>
      </c>
      <c r="I64" s="58"/>
      <c r="J64" s="116"/>
      <c r="M64"/>
    </row>
    <row r="65" spans="1:13" ht="12.75">
      <c r="A65" s="111" t="s">
        <v>37</v>
      </c>
      <c r="B65" s="112"/>
      <c r="C65" s="71" t="s">
        <v>33</v>
      </c>
      <c r="D65" s="72">
        <f>-(D67+D69+D71)</f>
        <v>-29.1</v>
      </c>
      <c r="E65" s="72">
        <f>-(E66+E68+E70+E73+E77)</f>
        <v>-56.5</v>
      </c>
      <c r="F65" s="72">
        <f>-(F66+F68+F70+F73+F77)</f>
        <v>-85.60000000000001</v>
      </c>
      <c r="G65" s="73"/>
      <c r="H65" s="73"/>
      <c r="I65" s="59"/>
      <c r="J65" s="116"/>
      <c r="M65"/>
    </row>
    <row r="66" spans="1:13" ht="12.75">
      <c r="A66" s="30">
        <v>8</v>
      </c>
      <c r="B66" s="30"/>
      <c r="C66" s="31" t="s">
        <v>47</v>
      </c>
      <c r="D66" s="32"/>
      <c r="E66" s="33">
        <v>25.5</v>
      </c>
      <c r="F66" s="33">
        <v>25.5</v>
      </c>
      <c r="G66" s="34">
        <v>0.02361111111111111</v>
      </c>
      <c r="H66" s="34">
        <f>(H64+G66)</f>
        <v>0.5805555555555556</v>
      </c>
      <c r="I66" s="33">
        <v>45</v>
      </c>
      <c r="J66" s="116"/>
      <c r="M66"/>
    </row>
    <row r="67" spans="1:13" ht="12.75">
      <c r="A67" s="30"/>
      <c r="B67" s="76">
        <v>8</v>
      </c>
      <c r="C67" s="77" t="s">
        <v>62</v>
      </c>
      <c r="D67" s="78">
        <v>14.1</v>
      </c>
      <c r="E67" s="78"/>
      <c r="F67" s="78"/>
      <c r="G67" s="79">
        <v>0.0020833333333333333</v>
      </c>
      <c r="H67" s="79">
        <f>H66+G67</f>
        <v>0.5826388888888889</v>
      </c>
      <c r="I67" s="58"/>
      <c r="J67" s="116"/>
      <c r="M67"/>
    </row>
    <row r="68" spans="1:13" ht="12.75">
      <c r="A68" s="30">
        <v>9</v>
      </c>
      <c r="B68" s="26"/>
      <c r="C68" s="50" t="s">
        <v>48</v>
      </c>
      <c r="D68" s="51"/>
      <c r="E68" s="99">
        <v>5</v>
      </c>
      <c r="F68" s="40">
        <f>D67+E68</f>
        <v>19.1</v>
      </c>
      <c r="G68" s="34">
        <v>0.015277777777777777</v>
      </c>
      <c r="H68" s="52">
        <f>H67+G68</f>
        <v>0.5979166666666667</v>
      </c>
      <c r="I68" s="33">
        <v>52.09</v>
      </c>
      <c r="J68" s="116"/>
      <c r="M68"/>
    </row>
    <row r="69" spans="1:13" ht="12.75">
      <c r="A69" s="30"/>
      <c r="B69" s="76">
        <v>9</v>
      </c>
      <c r="C69" s="77" t="s">
        <v>63</v>
      </c>
      <c r="D69" s="96">
        <v>9.6</v>
      </c>
      <c r="E69" s="97"/>
      <c r="F69" s="97"/>
      <c r="G69" s="79">
        <v>0.0020833333333333333</v>
      </c>
      <c r="H69" s="79">
        <f>H68+G69</f>
        <v>0.6</v>
      </c>
      <c r="I69" s="98"/>
      <c r="J69" s="116"/>
      <c r="M69"/>
    </row>
    <row r="70" spans="1:13" ht="12.75">
      <c r="A70" s="30">
        <v>10</v>
      </c>
      <c r="B70" s="26"/>
      <c r="C70" s="50" t="s">
        <v>48</v>
      </c>
      <c r="D70" s="51"/>
      <c r="E70" s="99">
        <v>1</v>
      </c>
      <c r="F70" s="40">
        <f>D69+E70</f>
        <v>10.6</v>
      </c>
      <c r="G70" s="34">
        <v>0.008333333333333333</v>
      </c>
      <c r="H70" s="52">
        <f>H69+G70</f>
        <v>0.6083333333333333</v>
      </c>
      <c r="I70" s="33">
        <v>52.98</v>
      </c>
      <c r="J70" s="116"/>
      <c r="M70"/>
    </row>
    <row r="71" spans="1:13" ht="12.75">
      <c r="A71" s="30"/>
      <c r="B71" s="76">
        <v>10</v>
      </c>
      <c r="C71" s="77" t="s">
        <v>64</v>
      </c>
      <c r="D71" s="96">
        <v>5.4</v>
      </c>
      <c r="E71" s="97"/>
      <c r="F71" s="97"/>
      <c r="G71" s="79">
        <v>0.0020833333333333333</v>
      </c>
      <c r="H71" s="79">
        <f>H70+G71</f>
        <v>0.6104166666666666</v>
      </c>
      <c r="I71" s="101"/>
      <c r="J71" s="116"/>
      <c r="M71"/>
    </row>
    <row r="72" spans="1:13" ht="12.75">
      <c r="A72" s="30"/>
      <c r="B72" s="26"/>
      <c r="C72" s="50" t="s">
        <v>50</v>
      </c>
      <c r="D72" s="51"/>
      <c r="E72" s="53"/>
      <c r="F72" s="53"/>
      <c r="G72" s="54"/>
      <c r="H72" s="102"/>
      <c r="I72" s="60"/>
      <c r="J72" s="116"/>
      <c r="M72"/>
    </row>
    <row r="73" spans="1:13" ht="12.75">
      <c r="A73" s="30" t="s">
        <v>101</v>
      </c>
      <c r="B73" s="30"/>
      <c r="C73" s="39" t="s">
        <v>65</v>
      </c>
      <c r="D73" s="30"/>
      <c r="E73" s="40">
        <v>24.6</v>
      </c>
      <c r="F73" s="40">
        <f>D71+E73</f>
        <v>30</v>
      </c>
      <c r="G73" s="34">
        <v>0.02638888888888889</v>
      </c>
      <c r="H73" s="34">
        <f>H71+G73</f>
        <v>0.6368055555555555</v>
      </c>
      <c r="I73" s="59">
        <v>47.37</v>
      </c>
      <c r="J73" s="117"/>
      <c r="M73"/>
    </row>
    <row r="74" spans="1:13" ht="12.75">
      <c r="A74" s="30"/>
      <c r="B74" s="30"/>
      <c r="C74" s="74" t="s">
        <v>66</v>
      </c>
      <c r="D74" s="36"/>
      <c r="E74" s="88"/>
      <c r="F74" s="88"/>
      <c r="G74" s="75">
        <v>0.010416666666666666</v>
      </c>
      <c r="H74" s="89"/>
      <c r="I74" s="58"/>
      <c r="J74" s="91"/>
      <c r="M74"/>
    </row>
    <row r="75" spans="1:10" ht="12.75" customHeight="1">
      <c r="A75" s="30" t="s">
        <v>102</v>
      </c>
      <c r="B75" s="30"/>
      <c r="C75" s="39" t="s">
        <v>89</v>
      </c>
      <c r="D75" s="30"/>
      <c r="E75" s="40"/>
      <c r="F75" s="40"/>
      <c r="G75" s="34"/>
      <c r="H75" s="34">
        <f>H73+G74</f>
        <v>0.6472222222222221</v>
      </c>
      <c r="I75" s="58"/>
      <c r="J75" s="115" t="s">
        <v>69</v>
      </c>
    </row>
    <row r="76" spans="1:10" ht="12.75" customHeight="1">
      <c r="A76" s="30"/>
      <c r="B76" s="30"/>
      <c r="C76" s="39" t="s">
        <v>87</v>
      </c>
      <c r="D76" s="30"/>
      <c r="E76" s="40"/>
      <c r="F76" s="40"/>
      <c r="G76" s="34"/>
      <c r="H76" s="34"/>
      <c r="I76" s="58"/>
      <c r="J76" s="116"/>
    </row>
    <row r="77" spans="1:10" ht="12.75" customHeight="1">
      <c r="A77" s="30" t="s">
        <v>103</v>
      </c>
      <c r="B77" s="30"/>
      <c r="C77" s="39" t="s">
        <v>88</v>
      </c>
      <c r="D77" s="30"/>
      <c r="E77" s="40">
        <v>0.4</v>
      </c>
      <c r="F77" s="40">
        <v>0.4</v>
      </c>
      <c r="G77" s="34">
        <v>0.001388888888888889</v>
      </c>
      <c r="H77" s="107">
        <f>H75+G77</f>
        <v>0.648611111111111</v>
      </c>
      <c r="I77" s="33">
        <v>12</v>
      </c>
      <c r="J77" s="116"/>
    </row>
    <row r="78" spans="1:10" ht="12.75">
      <c r="A78" s="36"/>
      <c r="B78" s="36"/>
      <c r="C78" s="80" t="s">
        <v>67</v>
      </c>
      <c r="D78" s="81">
        <f>-(D52+D54+D56)</f>
        <v>-29.1</v>
      </c>
      <c r="E78" s="81">
        <f>-(E51+E53+E55+E58+E77)</f>
        <v>-56.5</v>
      </c>
      <c r="F78" s="81">
        <f>-(F51+F53+F55+F58+F77)</f>
        <v>-85.60000000000001</v>
      </c>
      <c r="G78" s="55">
        <v>0.013888888888888888</v>
      </c>
      <c r="H78" s="70"/>
      <c r="I78" s="58"/>
      <c r="J78" s="116"/>
    </row>
    <row r="79" spans="1:10" ht="12.75">
      <c r="A79" s="30" t="s">
        <v>104</v>
      </c>
      <c r="B79" s="30"/>
      <c r="C79" s="39" t="s">
        <v>80</v>
      </c>
      <c r="D79" s="40"/>
      <c r="E79" s="40"/>
      <c r="F79" s="40"/>
      <c r="G79" s="43"/>
      <c r="H79" s="34">
        <f>G78+H77</f>
        <v>0.6624999999999999</v>
      </c>
      <c r="I79" s="58"/>
      <c r="J79" s="116"/>
    </row>
    <row r="80" spans="1:10" ht="12.75">
      <c r="A80" s="113" t="s">
        <v>75</v>
      </c>
      <c r="B80" s="114"/>
      <c r="C80" s="71" t="s">
        <v>33</v>
      </c>
      <c r="D80" s="72">
        <f>-(D82+D84)</f>
        <v>-19.5</v>
      </c>
      <c r="E80" s="72">
        <f>-(E81+E83+E86)</f>
        <v>-51.5</v>
      </c>
      <c r="F80" s="72">
        <f>-(F81+F83+F86)</f>
        <v>-71</v>
      </c>
      <c r="G80" s="73"/>
      <c r="H80" s="73"/>
      <c r="I80" s="59"/>
      <c r="J80" s="116"/>
    </row>
    <row r="81" spans="1:10" ht="12.75">
      <c r="A81" s="30">
        <v>11</v>
      </c>
      <c r="B81" s="30"/>
      <c r="C81" s="31" t="s">
        <v>76</v>
      </c>
      <c r="D81" s="32"/>
      <c r="E81" s="33">
        <v>23.4</v>
      </c>
      <c r="F81" s="33">
        <v>23.4</v>
      </c>
      <c r="G81" s="34">
        <v>0.020833333333333332</v>
      </c>
      <c r="H81" s="34">
        <f>(H79+G81)</f>
        <v>0.6833333333333332</v>
      </c>
      <c r="I81" s="33">
        <v>46.8</v>
      </c>
      <c r="J81" s="116"/>
    </row>
    <row r="82" spans="1:10" ht="12.75">
      <c r="A82" s="39"/>
      <c r="B82" s="76">
        <v>11</v>
      </c>
      <c r="C82" s="77" t="s">
        <v>77</v>
      </c>
      <c r="D82" s="78">
        <v>5.4</v>
      </c>
      <c r="E82" s="78"/>
      <c r="F82" s="78"/>
      <c r="G82" s="79">
        <v>0.0020833333333333333</v>
      </c>
      <c r="H82" s="79">
        <f>H81+G82</f>
        <v>0.6854166666666666</v>
      </c>
      <c r="I82" s="33"/>
      <c r="J82" s="116"/>
    </row>
    <row r="83" spans="1:10" ht="12.75">
      <c r="A83" s="30">
        <v>12</v>
      </c>
      <c r="B83" s="30"/>
      <c r="C83" s="39" t="s">
        <v>73</v>
      </c>
      <c r="D83" s="30"/>
      <c r="E83" s="40">
        <v>4</v>
      </c>
      <c r="F83" s="40">
        <f>D82+E83</f>
        <v>9.4</v>
      </c>
      <c r="G83" s="34">
        <v>0.006944444444444444</v>
      </c>
      <c r="H83" s="34">
        <f>H82+G83</f>
        <v>0.692361111111111</v>
      </c>
      <c r="I83" s="33">
        <v>56.4</v>
      </c>
      <c r="J83" s="116"/>
    </row>
    <row r="84" spans="1:10" ht="12.75">
      <c r="A84" s="30"/>
      <c r="B84" s="76">
        <v>12</v>
      </c>
      <c r="C84" s="77" t="s">
        <v>74</v>
      </c>
      <c r="D84" s="78">
        <v>14.1</v>
      </c>
      <c r="E84" s="78"/>
      <c r="F84" s="78"/>
      <c r="G84" s="79">
        <v>0.0020833333333333333</v>
      </c>
      <c r="H84" s="79">
        <f>H83+G84</f>
        <v>0.6944444444444443</v>
      </c>
      <c r="I84" s="58"/>
      <c r="J84" s="116"/>
    </row>
    <row r="85" spans="1:10" ht="12.75">
      <c r="A85" s="30"/>
      <c r="B85" s="26"/>
      <c r="C85" s="50" t="s">
        <v>50</v>
      </c>
      <c r="D85" s="51"/>
      <c r="E85" s="53"/>
      <c r="F85" s="53"/>
      <c r="G85" s="54"/>
      <c r="H85" s="102"/>
      <c r="I85" s="60"/>
      <c r="J85" s="118"/>
    </row>
    <row r="86" spans="1:10" ht="12.75">
      <c r="A86" s="30" t="s">
        <v>105</v>
      </c>
      <c r="B86" s="26"/>
      <c r="C86" s="50" t="s">
        <v>70</v>
      </c>
      <c r="D86" s="51"/>
      <c r="E86" s="51">
        <v>24.1</v>
      </c>
      <c r="F86" s="51">
        <f>E86+D84</f>
        <v>38.2</v>
      </c>
      <c r="G86" s="34">
        <v>0.03125</v>
      </c>
      <c r="H86" s="52">
        <f>H84+G86</f>
        <v>0.7256944444444443</v>
      </c>
      <c r="I86" s="59">
        <v>50.93</v>
      </c>
      <c r="J86" s="116"/>
    </row>
    <row r="87" spans="1:10" ht="12.75">
      <c r="A87" s="30"/>
      <c r="B87" s="26"/>
      <c r="C87" s="80" t="s">
        <v>71</v>
      </c>
      <c r="D87" s="81">
        <f>-(D82+D84)</f>
        <v>-19.5</v>
      </c>
      <c r="E87" s="81">
        <f>-(E81+E83+E86)</f>
        <v>-51.5</v>
      </c>
      <c r="F87" s="81">
        <f>-(F81+F83+F86)</f>
        <v>-71</v>
      </c>
      <c r="G87" s="55">
        <v>0.006944444444444444</v>
      </c>
      <c r="H87" s="86"/>
      <c r="I87" s="58"/>
      <c r="J87" s="116"/>
    </row>
    <row r="88" spans="1:10" ht="12.75">
      <c r="A88" s="30" t="s">
        <v>106</v>
      </c>
      <c r="B88" s="26"/>
      <c r="C88" s="50" t="s">
        <v>68</v>
      </c>
      <c r="D88" s="51"/>
      <c r="E88" s="51"/>
      <c r="F88" s="51"/>
      <c r="G88" s="52"/>
      <c r="H88" s="52">
        <f>H86+G87</f>
        <v>0.7326388888888887</v>
      </c>
      <c r="I88" s="58"/>
      <c r="J88" s="116"/>
    </row>
    <row r="89" spans="1:10" ht="12.75">
      <c r="A89" s="113" t="s">
        <v>79</v>
      </c>
      <c r="B89" s="114"/>
      <c r="C89" s="71" t="s">
        <v>33</v>
      </c>
      <c r="D89" s="72" t="s">
        <v>17</v>
      </c>
      <c r="E89" s="72">
        <f>-(E90)</f>
        <v>-61.9</v>
      </c>
      <c r="F89" s="72">
        <f>-(F90)</f>
        <v>-61.9</v>
      </c>
      <c r="G89" s="73"/>
      <c r="H89" s="73"/>
      <c r="I89" s="58"/>
      <c r="J89" s="116"/>
    </row>
    <row r="90" spans="1:10" ht="12.75">
      <c r="A90" s="30" t="s">
        <v>107</v>
      </c>
      <c r="B90" s="30"/>
      <c r="C90" s="39" t="s">
        <v>78</v>
      </c>
      <c r="D90" s="44"/>
      <c r="E90" s="44">
        <v>61.9</v>
      </c>
      <c r="F90" s="44">
        <v>61.9</v>
      </c>
      <c r="G90" s="45">
        <v>0.052083333333333336</v>
      </c>
      <c r="H90" s="29">
        <f>H88+G90</f>
        <v>0.7847222222222221</v>
      </c>
      <c r="I90" s="33">
        <v>49.52</v>
      </c>
      <c r="J90" s="117"/>
    </row>
    <row r="91" spans="1:10" ht="12.75">
      <c r="A91" s="36"/>
      <c r="B91" s="36"/>
      <c r="C91" s="87" t="s">
        <v>53</v>
      </c>
      <c r="D91" s="83">
        <f>D37+D39+D41+D52+D54+D56+D67+D69+D71+D82+D84</f>
        <v>106.8</v>
      </c>
      <c r="E91" s="83">
        <f>E32+E36+E38+E40+E43+E51+E53+E55+E58+E66+E68+E70+E73+E81+E83+E86+E90</f>
        <v>282.09999999999997</v>
      </c>
      <c r="F91" s="83">
        <f>F32+F36+F38+F40+F43+F51+F53+F55+F58+F66+F68+F70+F73++F81+F83+F86+F90</f>
        <v>388.8999999999999</v>
      </c>
      <c r="G91" s="84">
        <f>(D91*100)/(F91*100)</f>
        <v>0.2746207251221394</v>
      </c>
      <c r="H91" s="85">
        <f>H90-H31</f>
        <v>0.4506944444444443</v>
      </c>
      <c r="I91" s="56"/>
      <c r="J91" s="95"/>
    </row>
    <row r="92" spans="1:10" ht="12.75">
      <c r="A92" s="36"/>
      <c r="B92" s="41"/>
      <c r="C92" s="87" t="s">
        <v>52</v>
      </c>
      <c r="D92" s="83">
        <f>D21</f>
        <v>1.3</v>
      </c>
      <c r="E92" s="83">
        <f>E21</f>
        <v>5.24</v>
      </c>
      <c r="F92" s="83">
        <f>F21</f>
        <v>6.54</v>
      </c>
      <c r="G92" s="84">
        <f>(D92*100)/(F92*100)</f>
        <v>0.19877675840978593</v>
      </c>
      <c r="H92" s="85">
        <f>H21</f>
        <v>0.057638888888888795</v>
      </c>
      <c r="I92" s="56"/>
      <c r="J92" s="95"/>
    </row>
    <row r="93" spans="1:10" ht="12.75">
      <c r="A93" s="30"/>
      <c r="B93" s="30"/>
      <c r="C93" s="87" t="s">
        <v>23</v>
      </c>
      <c r="D93" s="83">
        <f>D91+D92</f>
        <v>108.1</v>
      </c>
      <c r="E93" s="83">
        <f>E91+E92</f>
        <v>287.34</v>
      </c>
      <c r="F93" s="83">
        <f>F91+F92</f>
        <v>395.43999999999994</v>
      </c>
      <c r="G93" s="84">
        <f>(D93*100)/(F93*100)</f>
        <v>0.27336637669431524</v>
      </c>
      <c r="H93" s="85">
        <f>H91+H92</f>
        <v>0.5083333333333331</v>
      </c>
      <c r="I93" s="57"/>
      <c r="J93" s="92"/>
    </row>
    <row r="96" ht="12.75">
      <c r="C96" s="100"/>
    </row>
    <row r="97" spans="2:8" ht="12.75">
      <c r="B97" t="s">
        <v>90</v>
      </c>
      <c r="C97" s="100" t="s">
        <v>17</v>
      </c>
      <c r="D97" s="109" t="s">
        <v>17</v>
      </c>
      <c r="E97" s="109" t="s">
        <v>17</v>
      </c>
      <c r="F97" s="109" t="s">
        <v>91</v>
      </c>
      <c r="G97" s="110" t="s">
        <v>17</v>
      </c>
      <c r="H97" s="108"/>
    </row>
    <row r="98" spans="2:5" ht="15.75">
      <c r="B98" s="48"/>
      <c r="C98" s="100"/>
      <c r="D98" s="9"/>
      <c r="E98" s="49"/>
    </row>
    <row r="99" spans="2:5" ht="15.75">
      <c r="B99" s="48"/>
      <c r="C99" s="9"/>
      <c r="D99" s="9"/>
      <c r="E99" s="49"/>
    </row>
  </sheetData>
  <mergeCells count="12">
    <mergeCell ref="A50:B50"/>
    <mergeCell ref="J60:J73"/>
    <mergeCell ref="A65:B65"/>
    <mergeCell ref="A89:B89"/>
    <mergeCell ref="J9:J20"/>
    <mergeCell ref="J75:J90"/>
    <mergeCell ref="A80:B80"/>
    <mergeCell ref="A13:B13"/>
    <mergeCell ref="A20:B20"/>
    <mergeCell ref="A35:B35"/>
    <mergeCell ref="J31:J43"/>
    <mergeCell ref="J45:J58"/>
  </mergeCells>
  <printOptions/>
  <pageMargins left="0.75" right="0.196850393700787" top="0.748031496062992" bottom="0.196850393700787" header="0.511811023622047" footer="0.19685039370078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orar</dc:title>
  <dc:subject>Raliul TB 2008</dc:subject>
  <dc:creator>Remus STRIAN</dc:creator>
  <cp:keywords/>
  <dc:description/>
  <cp:lastModifiedBy>Remus Strian</cp:lastModifiedBy>
  <cp:lastPrinted>2012-03-05T09:48:07Z</cp:lastPrinted>
  <dcterms:created xsi:type="dcterms:W3CDTF">2003-08-04T12:47:32Z</dcterms:created>
  <dcterms:modified xsi:type="dcterms:W3CDTF">2012-03-13T11:24:28Z</dcterms:modified>
  <cp:category/>
  <cp:version/>
  <cp:contentType/>
  <cp:contentStatus/>
</cp:coreProperties>
</file>